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a-ofer\RedHat מכרז רדהאט\לפרסום\"/>
    </mc:Choice>
  </mc:AlternateContent>
  <bookViews>
    <workbookView xWindow="0" yWindow="0" windowWidth="28800" windowHeight="11700" tabRatio="682" activeTab="1"/>
  </bookViews>
  <sheets>
    <sheet name="שער" sheetId="2" r:id="rId1"/>
    <sheet name="2.3 רישוי נדרש" sheetId="6" r:id="rId2"/>
    <sheet name="2.4 שירותי מומחה" sheetId="7" r:id="rId3"/>
    <sheet name="2.5 ייעוץ בנושאי System" sheetId="8" r:id="rId4"/>
    <sheet name="2.6 הדרכה" sheetId="9" r:id="rId5"/>
    <sheet name="2.7 מוצרים אחרים" sheetId="11" r:id="rId6"/>
    <sheet name="ציון עלות לצורך השוואת הצעות" sheetId="10" r:id="rId7"/>
  </sheets>
  <definedNames>
    <definedName name="_xlnm.Print_Area" localSheetId="0">שער!$A$1:$G$14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 i="8" l="1"/>
  <c r="K5" i="11" l="1"/>
  <c r="K6" i="11"/>
  <c r="K7" i="11"/>
  <c r="F6" i="11" l="1"/>
  <c r="G6" i="11"/>
  <c r="H6" i="11"/>
  <c r="I6" i="11"/>
  <c r="J6" i="11"/>
  <c r="F7" i="11"/>
  <c r="G7" i="11"/>
  <c r="H7" i="11"/>
  <c r="I7" i="11"/>
  <c r="J7" i="11"/>
  <c r="F5" i="11"/>
  <c r="G5" i="11"/>
  <c r="H5" i="11"/>
  <c r="I5" i="11"/>
  <c r="J5" i="11"/>
  <c r="G4" i="11"/>
  <c r="H4" i="11"/>
  <c r="I4" i="11"/>
  <c r="J4" i="11"/>
  <c r="F4" i="11"/>
  <c r="K4" i="11" s="1"/>
  <c r="K4" i="9" l="1"/>
  <c r="K5" i="9" s="1"/>
  <c r="C7" i="10" s="1"/>
  <c r="J5" i="8"/>
  <c r="C6" i="10" s="1"/>
  <c r="K6" i="7"/>
  <c r="K5" i="7"/>
  <c r="K4" i="7"/>
  <c r="K5" i="6"/>
  <c r="K6" i="6"/>
  <c r="K7" i="6"/>
  <c r="K8" i="6"/>
  <c r="K9" i="6"/>
  <c r="K10" i="6"/>
  <c r="K4" i="6"/>
  <c r="K8" i="11" l="1"/>
  <c r="C8" i="10" s="1"/>
  <c r="K7" i="7"/>
  <c r="C5" i="10" s="1"/>
  <c r="K11" i="6"/>
  <c r="C4" i="10" s="1"/>
  <c r="C9" i="10" l="1"/>
</calcChain>
</file>

<file path=xl/sharedStrings.xml><?xml version="1.0" encoding="utf-8"?>
<sst xmlns="http://schemas.openxmlformats.org/spreadsheetml/2006/main" count="87" uniqueCount="64">
  <si>
    <t>מזהה הפנייה לקבלת הצעות:</t>
  </si>
  <si>
    <t>נושא הפנייה לקבלת הצעות:</t>
  </si>
  <si>
    <t>שם הגוף המציע:</t>
  </si>
  <si>
    <t>תאריך:</t>
  </si>
  <si>
    <r>
      <rPr>
        <sz val="16"/>
        <color theme="1"/>
        <rFont val="Calibri"/>
        <family val="2"/>
        <scheme val="minor"/>
      </rPr>
      <t>מדינת ישראל</t>
    </r>
    <r>
      <rPr>
        <sz val="11"/>
        <color theme="1"/>
        <rFont val="Calibri"/>
        <family val="2"/>
        <charset val="177"/>
        <scheme val="minor"/>
      </rPr>
      <t xml:space="preserve">
</t>
    </r>
    <r>
      <rPr>
        <b/>
        <sz val="24"/>
        <color theme="1"/>
        <rFont val="Calibri"/>
        <family val="2"/>
        <scheme val="minor"/>
      </rPr>
      <t>משרד המשפטים</t>
    </r>
    <r>
      <rPr>
        <b/>
        <sz val="20"/>
        <color theme="1"/>
        <rFont val="Calibri"/>
        <family val="2"/>
        <scheme val="minor"/>
      </rPr>
      <t xml:space="preserve">
</t>
    </r>
    <r>
      <rPr>
        <sz val="16"/>
        <color theme="1"/>
        <rFont val="Calibri"/>
        <family val="2"/>
        <scheme val="minor"/>
      </rPr>
      <t>אגף טכנולוגיות דיגיטליות ומידע</t>
    </r>
  </si>
  <si>
    <r>
      <t xml:space="preserve">מזהה הגוף המציע </t>
    </r>
    <r>
      <rPr>
        <sz val="12"/>
        <color theme="1"/>
        <rFont val="Calibri"/>
        <family val="2"/>
        <scheme val="minor"/>
      </rPr>
      <t>(ח.פ/ח.צ/ע.מ וכדו')</t>
    </r>
  </si>
  <si>
    <t>חתימה וחותמת:</t>
  </si>
  <si>
    <t>אספקת רישוי ושרותים מקצועיים למוצרי חברת Red Hat לשרתי Linux עבור משרד המשפטים</t>
  </si>
  <si>
    <t>SKU</t>
  </si>
  <si>
    <t>Red Hat Products</t>
  </si>
  <si>
    <t>היקף חזוי לפי שנים (רישיונות)</t>
  </si>
  <si>
    <t>RH00008</t>
  </si>
  <si>
    <t>RH00009</t>
  </si>
  <si>
    <t>MCT3691</t>
  </si>
  <si>
    <t>אחוז הנחה מוצע ממחיר מחירון</t>
  </si>
  <si>
    <t>היקף חזוי לפי שנים (שעות)</t>
  </si>
  <si>
    <t>GPS-OS-A</t>
  </si>
  <si>
    <t>GPS-OS-C</t>
  </si>
  <si>
    <t>GPS-OS-PJM</t>
  </si>
  <si>
    <t>תיאור השירות</t>
  </si>
  <si>
    <t>RH00006</t>
  </si>
  <si>
    <t>RH00007</t>
  </si>
  <si>
    <t>RH2282403</t>
  </si>
  <si>
    <t>Red Hat Enterprise Linux Developer Support, Professional</t>
  </si>
  <si>
    <t>MW01623</t>
  </si>
  <si>
    <t>מחיר מחירון
(דולר ארה"ב (לפני מע"מ</t>
  </si>
  <si>
    <t>עלות כוללת
דולר ארה"ב (לפני מע"מ)</t>
  </si>
  <si>
    <t>RedHat Ansible Automation Platform, Standard 100) Managed Nodes(</t>
  </si>
  <si>
    <t>Red Hat OpenShift Platform Plus )Bare Metal Node(, Premium )1-2 sockets(</t>
  </si>
  <si>
    <t>Consulting: (OpenShift/Mobile) - Architect</t>
  </si>
  <si>
    <t>Consulting: (OpenShift/Mobile) - Consultant</t>
  </si>
  <si>
    <t>Consulting: (OpenShift/Mobile) - Project Manager</t>
  </si>
  <si>
    <t>שירותי ייעוץ אנשי System של הזוכה</t>
  </si>
  <si>
    <t>;</t>
  </si>
  <si>
    <t>סה"כ עלות לצורך השוואת הצעות</t>
  </si>
  <si>
    <t>סה"כ</t>
  </si>
  <si>
    <t>2.3 רישוי נדרש</t>
  </si>
  <si>
    <t>2.4 שירותי מומחה</t>
  </si>
  <si>
    <t>2.5 ייעוץ בנושאי System</t>
  </si>
  <si>
    <t>2.6 הדרכה</t>
  </si>
  <si>
    <t>RH00XXX</t>
  </si>
  <si>
    <t>היקף חזוי לפי שנים (כספי)</t>
  </si>
  <si>
    <t>היקף רכש שנתי
(דולר ארה"ב (לפני מע"מ</t>
  </si>
  <si>
    <t>מוצרי חברת Red Hat שה-SKU שלהם מתחיל בקידומת המצויינת</t>
  </si>
  <si>
    <t>MCTXXXX</t>
  </si>
  <si>
    <t>MW0XXXX</t>
  </si>
  <si>
    <t>-</t>
  </si>
  <si>
    <t>134/RH-124</t>
  </si>
  <si>
    <t>Red Hat System Administration I/II</t>
  </si>
  <si>
    <t>Red Hat OpenShift Platform Plus (Bare Metal Node), Standard (1-2 sockets)</t>
  </si>
  <si>
    <t>כל מוצרי חברת Red Hat שלא צויינו בכתב הכמויות</t>
  </si>
  <si>
    <t>2.7 מוצרים אחרים</t>
  </si>
  <si>
    <t>מחיר
(ש"ח (לפני מע"מ</t>
  </si>
  <si>
    <t>עלות כוללת
ש"ח (לפני מע"מ)</t>
  </si>
  <si>
    <t>אחוז הנחה מוצע
(לא יפחת מ-15%)</t>
  </si>
  <si>
    <t>99-2022</t>
  </si>
  <si>
    <t>שער חליפין יציג</t>
  </si>
  <si>
    <t>לתשומת לב המציעים. שער החליפין היציג הידוע במועד פרסום המכרז יעודכן בגיליון זה לאחר קבלת ההצעות והשוואת ההצעות הכוללת תבוצע בדולר ארה"ב. שער החליפין שמופיע בשלב הפרסום של המכרז עשוי להשתנות כאמור.</t>
  </si>
  <si>
    <t>השוואת הצעות תבוצע בדולר ארה"ב</t>
  </si>
  <si>
    <r>
      <rPr>
        <b/>
        <u/>
        <sz val="14"/>
        <color theme="1"/>
        <rFont val="Calibri"/>
        <family val="2"/>
        <scheme val="minor"/>
      </rPr>
      <t>דגשים למילוי הצעת המחיר</t>
    </r>
    <r>
      <rPr>
        <sz val="11"/>
        <color theme="1"/>
        <rFont val="Calibri"/>
        <family val="2"/>
        <charset val="177"/>
        <scheme val="minor"/>
      </rPr>
      <t xml:space="preserve">
1. כל המחירים יוצגו במטבע המצויין בכותרת עמודת המחיר לפני מע"מ.
2. </t>
    </r>
    <r>
      <rPr>
        <b/>
        <sz val="11"/>
        <color theme="1"/>
        <rFont val="Calibri"/>
        <family val="2"/>
        <scheme val="minor"/>
      </rPr>
      <t>סכומים בשקלים חדשים יומרו אוטומטית לדולר ארה"ב לפי שער החליפין היציג כהגדרתו בקובץ מנהלה ומפרט.</t>
    </r>
    <r>
      <rPr>
        <sz val="11"/>
        <color theme="1"/>
        <rFont val="Calibri"/>
        <family val="2"/>
        <charset val="177"/>
        <scheme val="minor"/>
      </rPr>
      <t xml:space="preserve">
3. יש לשים לב להוראות שמנוסחות בכותרת העמודה.
4. המחירים עבור שירותים מקצועיים הם לשעת עבודה (60 דקות) ואין להציע מחירים גבוהים מהמחירים המרביים שהמשרד קבע.
5. שדות באפור חסומים לעדכון ואת המחירים ואחוזי ההנחה יש להזין בתאים הלבנים.
6. יש להדפיס את חוברת העבודה לאחר מילוי הנתונים ולחתום על התדפיס באופן המחייב את המציע. התדפיס החתום יוגש במעטפת הצעת המחיר ביחד עם עותר דיגיטלי של חוברת העבודה ועותק של התדפיס סרוק בתבנית קובץ PDF.
7. כל הכמויות המוצגות הן לצורך השוואת הצעות ואינן מחייבות את המשרד בכל צורה שהיא.
8. המציע מתבקש לציין לכל רכיב את אחוז ההנחה המוצע על ידו. למען הסר ספק חובה לתת הצעת מחיר לכל מוצר מבוקש בתבנית הצעת המחיר, הימנעות מהצעת אחוז הנחה למוצר מבוקש עלולה להוביל לפסילת ההצעה.
</t>
    </r>
  </si>
  <si>
    <r>
      <t xml:space="preserve">RedHat Enterprise Linux Server with Smart Management,  </t>
    </r>
    <r>
      <rPr>
        <b/>
        <sz val="12"/>
        <color theme="1"/>
        <rFont val="Calibri"/>
        <family val="2"/>
        <scheme val="minor"/>
      </rPr>
      <t>Premium</t>
    </r>
    <r>
      <rPr>
        <sz val="12"/>
        <color theme="1"/>
        <rFont val="Calibri"/>
        <family val="2"/>
        <scheme val="minor"/>
      </rPr>
      <t xml:space="preserve"> (Physical or Virtual Nodes)</t>
    </r>
  </si>
  <si>
    <r>
      <t xml:space="preserve">RedHat Enterprise Linux Server with Smart Management,  </t>
    </r>
    <r>
      <rPr>
        <b/>
        <sz val="12"/>
        <color theme="1"/>
        <rFont val="Calibri"/>
        <family val="2"/>
        <scheme val="minor"/>
      </rPr>
      <t>Standard</t>
    </r>
    <r>
      <rPr>
        <sz val="12"/>
        <color theme="1"/>
        <rFont val="Calibri"/>
        <family val="2"/>
        <scheme val="minor"/>
      </rPr>
      <t xml:space="preserve"> (Physical or Virtual Nodes)</t>
    </r>
  </si>
  <si>
    <r>
      <t xml:space="preserve">RedHat Enterprise Linux for Virtual DataCenter )1-2 Sockets (with Smart Management), </t>
    </r>
    <r>
      <rPr>
        <b/>
        <sz val="12"/>
        <color theme="1"/>
        <rFont val="Calibri"/>
        <family val="2"/>
        <scheme val="minor"/>
      </rPr>
      <t>Standatd</t>
    </r>
  </si>
  <si>
    <r>
      <t xml:space="preserve">RedHat Enterprise Linux for Virtual DataCenter )1-2 Sockets (with Smart Management), </t>
    </r>
    <r>
      <rPr>
        <b/>
        <sz val="12"/>
        <color theme="1"/>
        <rFont val="Calibri"/>
        <family val="2"/>
        <scheme val="minor"/>
      </rPr>
      <t>Premium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</si>
</sst>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409]#,##0.00"/>
    <numFmt numFmtId="165" formatCode="[$$-409]#,##0"/>
    <numFmt numFmtId="166" formatCode="[$₪-40D]\ #,##0.00;[$₪-40D]\ \-#,##0.00"/>
    <numFmt numFmtId="167" formatCode="[$$-409]#,##0.00_ ;\-[$$-409]#,##0.00\ "/>
  </numFmts>
  <fonts count="18" x14ac:knownFonts="1">
    <font>
      <sz val="11"/>
      <color theme="1"/>
      <name val="Calibri"/>
      <family val="2"/>
      <charset val="177"/>
      <scheme val="minor"/>
    </font>
    <font>
      <sz val="10"/>
      <color rgb="FF000000"/>
      <name val="Times New Roman"/>
      <family val="1"/>
    </font>
    <font>
      <sz val="10"/>
      <color theme="1"/>
      <name val="Calibri"/>
      <family val="2"/>
      <scheme val="minor"/>
    </font>
    <font>
      <b/>
      <sz val="20"/>
      <color theme="1"/>
      <name val="Calibri"/>
      <family val="2"/>
      <scheme val="minor"/>
    </font>
    <font>
      <sz val="16"/>
      <color theme="1"/>
      <name val="Calibri"/>
      <family val="2"/>
      <scheme val="minor"/>
    </font>
    <font>
      <sz val="12"/>
      <color theme="1"/>
      <name val="Calibri"/>
      <family val="2"/>
      <scheme val="minor"/>
    </font>
    <font>
      <sz val="11"/>
      <color theme="1"/>
      <name val="Calibri"/>
      <family val="2"/>
      <scheme val="minor"/>
    </font>
    <font>
      <b/>
      <sz val="24"/>
      <color theme="1"/>
      <name val="Calibri"/>
      <family val="2"/>
      <scheme val="minor"/>
    </font>
    <font>
      <sz val="12"/>
      <name val="Arial"/>
      <family val="2"/>
    </font>
    <font>
      <sz val="14"/>
      <name val="Arial"/>
      <family val="2"/>
    </font>
    <font>
      <b/>
      <u/>
      <sz val="11"/>
      <color theme="1"/>
      <name val="Calibri"/>
      <family val="2"/>
      <scheme val="minor"/>
    </font>
    <font>
      <sz val="12"/>
      <color theme="1"/>
      <name val="David"/>
      <family val="2"/>
    </font>
    <font>
      <b/>
      <u/>
      <sz val="14"/>
      <color theme="1"/>
      <name val="Calibri"/>
      <family val="2"/>
      <scheme val="minor"/>
    </font>
    <font>
      <sz val="11"/>
      <color theme="1"/>
      <name val="Calibri"/>
      <family val="2"/>
      <charset val="177"/>
      <scheme val="minor"/>
    </font>
    <font>
      <sz val="14"/>
      <color theme="1"/>
      <name val="Calibri"/>
      <family val="2"/>
      <charset val="177"/>
      <scheme val="minor"/>
    </font>
    <font>
      <b/>
      <sz val="12"/>
      <color theme="1"/>
      <name val="Calibri"/>
      <family val="2"/>
      <scheme val="minor"/>
    </font>
    <font>
      <b/>
      <sz val="11"/>
      <color theme="1"/>
      <name val="Calibri"/>
      <family val="2"/>
      <scheme val="minor"/>
    </font>
    <font>
      <b/>
      <sz val="18"/>
      <color rgb="FFFF0000"/>
      <name val="Calibri"/>
      <family val="2"/>
      <scheme val="minor"/>
    </font>
  </fonts>
  <fills count="5">
    <fill>
      <patternFill patternType="none"/>
    </fill>
    <fill>
      <patternFill patternType="gray125"/>
    </fill>
    <fill>
      <patternFill patternType="solid">
        <fgColor theme="2"/>
        <bgColor indexed="64"/>
      </patternFill>
    </fill>
    <fill>
      <patternFill patternType="solid">
        <fgColor rgb="FFC6D9F1"/>
        <bgColor indexed="64"/>
      </patternFill>
    </fill>
    <fill>
      <patternFill patternType="solid">
        <fgColor theme="5" tint="0.79998168889431442"/>
        <bgColor indexed="64"/>
      </patternFill>
    </fill>
  </fills>
  <borders count="2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9" fontId="13" fillId="0" borderId="0" applyFont="0" applyFill="0" applyBorder="0" applyAlignment="0" applyProtection="0"/>
  </cellStyleXfs>
  <cellXfs count="82">
    <xf numFmtId="0" fontId="0" fillId="0" borderId="0" xfId="0"/>
    <xf numFmtId="0" fontId="0" fillId="0" borderId="0" xfId="0" applyFill="1"/>
    <xf numFmtId="0" fontId="0" fillId="0" borderId="2"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Fill="1" applyBorder="1"/>
    <xf numFmtId="0" fontId="0" fillId="0" borderId="1" xfId="0" applyBorder="1"/>
    <xf numFmtId="0" fontId="0" fillId="0" borderId="3" xfId="0" applyBorder="1"/>
    <xf numFmtId="0" fontId="8" fillId="0" borderId="0" xfId="0" applyFont="1" applyFill="1" applyBorder="1" applyAlignment="1">
      <alignment vertical="center"/>
    </xf>
    <xf numFmtId="0" fontId="9" fillId="2" borderId="6" xfId="0" applyFont="1" applyFill="1" applyBorder="1" applyAlignment="1" applyProtection="1">
      <alignment horizontal="right" vertical="center" wrapText="1"/>
    </xf>
    <xf numFmtId="0" fontId="8" fillId="0" borderId="0" xfId="0" applyFont="1" applyFill="1" applyBorder="1"/>
    <xf numFmtId="0" fontId="9" fillId="2" borderId="6" xfId="0" applyFont="1" applyFill="1" applyBorder="1" applyAlignment="1" applyProtection="1">
      <alignment horizontal="right" vertical="top" wrapText="1"/>
    </xf>
    <xf numFmtId="0" fontId="8"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49" fontId="9" fillId="0" borderId="0" xfId="0" applyNumberFormat="1" applyFont="1" applyFill="1" applyBorder="1" applyAlignment="1" applyProtection="1">
      <alignment horizontal="right" vertical="center" wrapText="1"/>
    </xf>
    <xf numFmtId="14" fontId="9" fillId="0" borderId="0" xfId="0" applyNumberFormat="1" applyFont="1" applyFill="1" applyBorder="1" applyAlignment="1" applyProtection="1">
      <alignment vertical="center" wrapText="1"/>
    </xf>
    <xf numFmtId="49" fontId="9" fillId="0" borderId="0" xfId="0" applyNumberFormat="1" applyFont="1" applyFill="1" applyBorder="1" applyAlignment="1" applyProtection="1">
      <alignment horizontal="right" vertical="top" wrapText="1"/>
    </xf>
    <xf numFmtId="0" fontId="9" fillId="0" borderId="0" xfId="0" applyFont="1" applyFill="1" applyBorder="1" applyAlignment="1" applyProtection="1">
      <alignment horizontal="right" vertical="center" wrapText="1"/>
    </xf>
    <xf numFmtId="0" fontId="9" fillId="0" borderId="0" xfId="0" applyFont="1" applyFill="1" applyBorder="1" applyAlignment="1" applyProtection="1">
      <alignment horizontal="right" vertical="top" wrapText="1"/>
    </xf>
    <xf numFmtId="0" fontId="14" fillId="0" borderId="0" xfId="0" applyFont="1"/>
    <xf numFmtId="0" fontId="5" fillId="0" borderId="0" xfId="0" applyFont="1"/>
    <xf numFmtId="0" fontId="15" fillId="3" borderId="15" xfId="0" applyFont="1" applyFill="1" applyBorder="1" applyAlignment="1">
      <alignment horizontal="center" vertical="center" wrapText="1" readingOrder="1"/>
    </xf>
    <xf numFmtId="0" fontId="5" fillId="0" borderId="0" xfId="0" applyFont="1" applyAlignment="1">
      <alignment vertical="center"/>
    </xf>
    <xf numFmtId="0" fontId="5" fillId="2" borderId="15" xfId="0" applyFont="1" applyFill="1" applyBorder="1" applyAlignment="1">
      <alignment horizontal="left" vertical="center" wrapText="1" readingOrder="1"/>
    </xf>
    <xf numFmtId="0" fontId="5" fillId="2" borderId="15" xfId="0" applyFont="1" applyFill="1" applyBorder="1" applyAlignment="1">
      <alignment horizontal="center" vertical="center" wrapText="1" readingOrder="1"/>
    </xf>
    <xf numFmtId="164" fontId="5" fillId="2" borderId="15" xfId="0" applyNumberFormat="1" applyFont="1" applyFill="1" applyBorder="1" applyAlignment="1">
      <alignment horizontal="center" vertical="center" wrapText="1" readingOrder="1"/>
    </xf>
    <xf numFmtId="0" fontId="5" fillId="2" borderId="15" xfId="0" applyFont="1" applyFill="1" applyBorder="1" applyAlignment="1">
      <alignment horizontal="center" vertical="center" wrapText="1" readingOrder="2"/>
    </xf>
    <xf numFmtId="0" fontId="5" fillId="2" borderId="15" xfId="0" applyFont="1" applyFill="1" applyBorder="1" applyAlignment="1">
      <alignment horizontal="right" vertical="center" wrapText="1" readingOrder="2"/>
    </xf>
    <xf numFmtId="0" fontId="5" fillId="2" borderId="15" xfId="0" applyFont="1" applyFill="1" applyBorder="1" applyAlignment="1">
      <alignment horizontal="left" vertical="center" wrapText="1" readingOrder="2"/>
    </xf>
    <xf numFmtId="164" fontId="5" fillId="4" borderId="15" xfId="0" applyNumberFormat="1" applyFont="1" applyFill="1" applyBorder="1" applyAlignment="1">
      <alignment horizontal="center" vertical="center" wrapText="1" readingOrder="1"/>
    </xf>
    <xf numFmtId="0" fontId="5" fillId="4" borderId="15" xfId="0" applyFont="1" applyFill="1" applyBorder="1" applyAlignment="1">
      <alignment horizontal="right" vertical="center" wrapText="1" readingOrder="1"/>
    </xf>
    <xf numFmtId="0" fontId="5" fillId="4" borderId="15" xfId="0" applyFont="1" applyFill="1" applyBorder="1" applyAlignment="1">
      <alignment horizontal="right" vertical="center" wrapText="1" readingOrder="2"/>
    </xf>
    <xf numFmtId="0" fontId="5" fillId="2" borderId="18" xfId="0" applyFont="1" applyFill="1" applyBorder="1" applyAlignment="1">
      <alignment horizontal="left" vertical="center" wrapText="1" readingOrder="1"/>
    </xf>
    <xf numFmtId="165" fontId="5" fillId="2" borderId="20" xfId="0" applyNumberFormat="1" applyFont="1" applyFill="1" applyBorder="1" applyAlignment="1">
      <alignment horizontal="center" vertical="center" wrapText="1" readingOrder="1"/>
    </xf>
    <xf numFmtId="166" fontId="5" fillId="2" borderId="15" xfId="0" applyNumberFormat="1" applyFont="1" applyFill="1" applyBorder="1" applyAlignment="1">
      <alignment horizontal="center" vertical="center" wrapText="1" readingOrder="1"/>
    </xf>
    <xf numFmtId="49" fontId="9" fillId="0" borderId="6" xfId="0" applyNumberFormat="1" applyFont="1" applyFill="1" applyBorder="1" applyAlignment="1" applyProtection="1">
      <alignment horizontal="right" vertical="center" wrapText="1"/>
      <protection locked="0"/>
    </xf>
    <xf numFmtId="14" fontId="9" fillId="0" borderId="6" xfId="0" applyNumberFormat="1" applyFont="1" applyFill="1" applyBorder="1" applyAlignment="1" applyProtection="1">
      <alignment vertical="center" wrapText="1"/>
      <protection locked="0"/>
    </xf>
    <xf numFmtId="49" fontId="9" fillId="0" borderId="6" xfId="0" applyNumberFormat="1" applyFont="1" applyFill="1" applyBorder="1" applyAlignment="1" applyProtection="1">
      <alignment horizontal="right" vertical="top" wrapText="1"/>
      <protection locked="0"/>
    </xf>
    <xf numFmtId="0" fontId="0" fillId="2" borderId="7" xfId="0" applyFill="1" applyBorder="1"/>
    <xf numFmtId="0" fontId="10" fillId="2" borderId="8" xfId="0" applyFont="1" applyFill="1" applyBorder="1" applyAlignment="1">
      <alignment vertical="top" wrapText="1" readingOrder="2"/>
    </xf>
    <xf numFmtId="0" fontId="0" fillId="2" borderId="9" xfId="0" applyFill="1" applyBorder="1"/>
    <xf numFmtId="0" fontId="11" fillId="2" borderId="10" xfId="0" applyFont="1" applyFill="1" applyBorder="1"/>
    <xf numFmtId="0" fontId="10" fillId="2" borderId="10" xfId="0" applyFont="1" applyFill="1" applyBorder="1" applyAlignment="1">
      <alignment vertical="top" wrapText="1" readingOrder="2"/>
    </xf>
    <xf numFmtId="0" fontId="11" fillId="2" borderId="10" xfId="0" applyFont="1" applyFill="1" applyBorder="1" applyAlignment="1">
      <alignment horizontal="justify" vertical="center" readingOrder="2"/>
    </xf>
    <xf numFmtId="0" fontId="6" fillId="2" borderId="0" xfId="0" applyFont="1" applyFill="1" applyBorder="1" applyAlignment="1">
      <alignment vertical="top" wrapText="1" readingOrder="2"/>
    </xf>
    <xf numFmtId="0" fontId="10" fillId="2" borderId="0" xfId="0" applyFont="1" applyFill="1" applyBorder="1" applyAlignment="1">
      <alignment vertical="top" wrapText="1" readingOrder="2"/>
    </xf>
    <xf numFmtId="0" fontId="0" fillId="2" borderId="11" xfId="0" applyFill="1" applyBorder="1"/>
    <xf numFmtId="0" fontId="10" fillId="2" borderId="14" xfId="0" applyFont="1" applyFill="1" applyBorder="1" applyAlignment="1">
      <alignment vertical="top" wrapText="1" readingOrder="2"/>
    </xf>
    <xf numFmtId="0" fontId="10" fillId="2" borderId="12" xfId="0" applyFont="1" applyFill="1" applyBorder="1" applyAlignment="1">
      <alignment vertical="top" wrapText="1" readingOrder="2"/>
    </xf>
    <xf numFmtId="164" fontId="5" fillId="0" borderId="15" xfId="0" applyNumberFormat="1" applyFont="1" applyBorder="1" applyAlignment="1" applyProtection="1">
      <alignment horizontal="center" vertical="center" wrapText="1" readingOrder="1"/>
      <protection locked="0"/>
    </xf>
    <xf numFmtId="10" fontId="5" fillId="0" borderId="15" xfId="1" applyNumberFormat="1" applyFont="1" applyBorder="1" applyAlignment="1" applyProtection="1">
      <alignment horizontal="center" vertical="center" wrapText="1" readingOrder="1"/>
      <protection locked="0"/>
    </xf>
    <xf numFmtId="167" fontId="5" fillId="2" borderId="15" xfId="0" applyNumberFormat="1" applyFont="1" applyFill="1" applyBorder="1" applyAlignment="1">
      <alignment horizontal="center" vertical="center" wrapText="1" readingOrder="1"/>
    </xf>
    <xf numFmtId="0" fontId="15" fillId="2" borderId="15" xfId="0" applyFont="1" applyFill="1" applyBorder="1" applyAlignment="1">
      <alignment horizontal="center" vertical="center"/>
    </xf>
    <xf numFmtId="167" fontId="5" fillId="4" borderId="15" xfId="0" applyNumberFormat="1" applyFont="1" applyFill="1" applyBorder="1" applyAlignment="1">
      <alignment horizontal="center" vertical="center" wrapText="1" readingOrder="1"/>
    </xf>
    <xf numFmtId="9" fontId="5" fillId="0" borderId="15" xfId="1" applyFont="1" applyBorder="1" applyAlignment="1" applyProtection="1">
      <alignment horizontal="center" vertical="center" wrapText="1" readingOrder="1"/>
      <protection locked="0"/>
    </xf>
    <xf numFmtId="0" fontId="5" fillId="2" borderId="15" xfId="0" applyFont="1" applyFill="1" applyBorder="1" applyAlignment="1">
      <alignment vertical="center" wrapText="1" readingOrder="2"/>
    </xf>
    <xf numFmtId="0" fontId="5" fillId="2" borderId="15" xfId="0" applyFont="1" applyFill="1" applyBorder="1" applyAlignment="1">
      <alignment vertical="center" wrapText="1" readingOrder="1"/>
    </xf>
    <xf numFmtId="0" fontId="2" fillId="2" borderId="4" xfId="0" applyFont="1" applyFill="1" applyBorder="1" applyAlignment="1">
      <alignment horizontal="center" vertical="top" wrapText="1" readingOrder="2"/>
    </xf>
    <xf numFmtId="0" fontId="2" fillId="2" borderId="5" xfId="0" applyFont="1" applyFill="1" applyBorder="1" applyAlignment="1">
      <alignment horizontal="center" vertical="top" wrapText="1" readingOrder="2"/>
    </xf>
    <xf numFmtId="0" fontId="6" fillId="2" borderId="13" xfId="0" applyFont="1" applyFill="1" applyBorder="1" applyAlignment="1">
      <alignment horizontal="right" vertical="top" wrapText="1" readingOrder="2"/>
    </xf>
    <xf numFmtId="0" fontId="6" fillId="2" borderId="0" xfId="0" applyFont="1" applyFill="1" applyBorder="1" applyAlignment="1">
      <alignment horizontal="right" vertical="top" wrapText="1" readingOrder="2"/>
    </xf>
    <xf numFmtId="0" fontId="15" fillId="3" borderId="16" xfId="0" applyFont="1" applyFill="1" applyBorder="1" applyAlignment="1">
      <alignment horizontal="center" vertical="center" wrapText="1" readingOrder="1"/>
    </xf>
    <xf numFmtId="0" fontId="15" fillId="3" borderId="17" xfId="0" applyFont="1" applyFill="1" applyBorder="1" applyAlignment="1">
      <alignment horizontal="center" vertical="center" wrapText="1" readingOrder="1"/>
    </xf>
    <xf numFmtId="0" fontId="15" fillId="3" borderId="15" xfId="0" applyFont="1" applyFill="1" applyBorder="1" applyAlignment="1">
      <alignment horizontal="center" vertical="center" wrapText="1" readingOrder="1"/>
    </xf>
    <xf numFmtId="0" fontId="17" fillId="2" borderId="7" xfId="0" applyFont="1" applyFill="1" applyBorder="1" applyAlignment="1">
      <alignment horizontal="right" vertical="center" wrapText="1" readingOrder="2"/>
    </xf>
    <xf numFmtId="0" fontId="17" fillId="2" borderId="13" xfId="0" applyFont="1" applyFill="1" applyBorder="1" applyAlignment="1">
      <alignment horizontal="right" vertical="center" wrapText="1" readingOrder="2"/>
    </xf>
    <xf numFmtId="0" fontId="17" fillId="2" borderId="8" xfId="0" applyFont="1" applyFill="1" applyBorder="1" applyAlignment="1">
      <alignment horizontal="right" vertical="center" wrapText="1" readingOrder="2"/>
    </xf>
    <xf numFmtId="0" fontId="17" fillId="2" borderId="9" xfId="0" applyFont="1" applyFill="1" applyBorder="1" applyAlignment="1">
      <alignment horizontal="right" vertical="center" wrapText="1" readingOrder="2"/>
    </xf>
    <xf numFmtId="0" fontId="17" fillId="2" borderId="0" xfId="0" applyFont="1" applyFill="1" applyBorder="1" applyAlignment="1">
      <alignment horizontal="right" vertical="center" wrapText="1" readingOrder="2"/>
    </xf>
    <xf numFmtId="0" fontId="17" fillId="2" borderId="10" xfId="0" applyFont="1" applyFill="1" applyBorder="1" applyAlignment="1">
      <alignment horizontal="right" vertical="center" wrapText="1" readingOrder="2"/>
    </xf>
    <xf numFmtId="0" fontId="17" fillId="2" borderId="11" xfId="0" applyFont="1" applyFill="1" applyBorder="1" applyAlignment="1">
      <alignment horizontal="right" vertical="center" wrapText="1" readingOrder="2"/>
    </xf>
    <xf numFmtId="0" fontId="17" fillId="2" borderId="14" xfId="0" applyFont="1" applyFill="1" applyBorder="1" applyAlignment="1">
      <alignment horizontal="right" vertical="center" wrapText="1" readingOrder="2"/>
    </xf>
    <xf numFmtId="0" fontId="17" fillId="2" borderId="12" xfId="0" applyFont="1" applyFill="1" applyBorder="1" applyAlignment="1">
      <alignment horizontal="right" vertical="center" wrapText="1" readingOrder="2"/>
    </xf>
    <xf numFmtId="0" fontId="15" fillId="3" borderId="18" xfId="0" applyFont="1" applyFill="1" applyBorder="1" applyAlignment="1">
      <alignment horizontal="center" vertical="center" wrapText="1" readingOrder="1"/>
    </xf>
    <xf numFmtId="0" fontId="15" fillId="3" borderId="19" xfId="0" applyFont="1" applyFill="1" applyBorder="1" applyAlignment="1">
      <alignment horizontal="center" vertical="center" wrapText="1" readingOrder="1"/>
    </xf>
    <xf numFmtId="0" fontId="15" fillId="3" borderId="20" xfId="0" applyFont="1" applyFill="1" applyBorder="1" applyAlignment="1">
      <alignment horizontal="center" vertical="center" wrapText="1" readingOrder="1"/>
    </xf>
    <xf numFmtId="0" fontId="15" fillId="3" borderId="17" xfId="0" applyFont="1" applyFill="1" applyBorder="1" applyAlignment="1">
      <alignment horizontal="center" vertical="center" readingOrder="1"/>
    </xf>
    <xf numFmtId="0" fontId="17" fillId="2" borderId="7" xfId="0" applyFont="1" applyFill="1" applyBorder="1" applyAlignment="1">
      <alignment horizontal="center" vertical="center" wrapText="1" readingOrder="2"/>
    </xf>
    <xf numFmtId="0" fontId="17" fillId="2" borderId="8" xfId="0" applyFont="1" applyFill="1" applyBorder="1" applyAlignment="1">
      <alignment horizontal="center" vertical="center" wrapText="1" readingOrder="2"/>
    </xf>
    <xf numFmtId="0" fontId="17" fillId="2" borderId="11" xfId="0" applyFont="1" applyFill="1" applyBorder="1" applyAlignment="1">
      <alignment horizontal="center" vertical="center" wrapText="1" readingOrder="2"/>
    </xf>
    <xf numFmtId="0" fontId="17" fillId="2" borderId="12" xfId="0" applyFont="1" applyFill="1" applyBorder="1" applyAlignment="1">
      <alignment horizontal="center" vertical="center" wrapText="1" readingOrder="2"/>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G16"/>
  <sheetViews>
    <sheetView showGridLines="0" rightToLeft="1" zoomScaleNormal="100" workbookViewId="0">
      <pane xSplit="7" ySplit="14" topLeftCell="H15" activePane="bottomRight" state="frozen"/>
      <selection pane="topRight" activeCell="G1" sqref="G1"/>
      <selection pane="bottomLeft" activeCell="A15" sqref="A15"/>
      <selection pane="bottomRight" activeCell="H15" sqref="H15"/>
    </sheetView>
  </sheetViews>
  <sheetFormatPr defaultRowHeight="14.5" x14ac:dyDescent="0.35"/>
  <cols>
    <col min="1" max="1" width="3.6328125" customWidth="1"/>
    <col min="2" max="2" width="31.453125" customWidth="1"/>
    <col min="3" max="3" width="40.1796875" customWidth="1"/>
    <col min="4" max="4" width="5.453125" style="1" customWidth="1"/>
    <col min="5" max="5" width="2.7265625" customWidth="1"/>
    <col min="6" max="6" width="51.6328125" customWidth="1"/>
    <col min="7" max="7" width="2.7265625" customWidth="1"/>
  </cols>
  <sheetData>
    <row r="1" spans="1:7" ht="15" thickBot="1" x14ac:dyDescent="0.4">
      <c r="A1" s="7"/>
      <c r="B1" s="2"/>
      <c r="C1" s="2"/>
      <c r="D1" s="2"/>
      <c r="E1" s="2"/>
      <c r="F1" s="2"/>
      <c r="G1" s="8"/>
    </row>
    <row r="2" spans="1:7" ht="75" customHeight="1" thickBot="1" x14ac:dyDescent="0.4">
      <c r="B2" s="58" t="s">
        <v>4</v>
      </c>
      <c r="C2" s="59"/>
      <c r="D2" s="4"/>
      <c r="E2" s="39"/>
      <c r="F2" s="60" t="s">
        <v>59</v>
      </c>
      <c r="G2" s="40"/>
    </row>
    <row r="3" spans="1:7" ht="42" customHeight="1" thickBot="1" x14ac:dyDescent="0.4">
      <c r="B3" s="3"/>
      <c r="C3" s="4"/>
      <c r="D3" s="4"/>
      <c r="E3" s="41"/>
      <c r="F3" s="61"/>
      <c r="G3" s="42"/>
    </row>
    <row r="4" spans="1:7" ht="18" customHeight="1" thickBot="1" x14ac:dyDescent="0.4">
      <c r="B4" s="9" t="s">
        <v>0</v>
      </c>
      <c r="C4" s="10" t="s">
        <v>55</v>
      </c>
      <c r="D4" s="18"/>
      <c r="E4" s="41"/>
      <c r="F4" s="61"/>
      <c r="G4" s="43"/>
    </row>
    <row r="5" spans="1:7" ht="16" thickBot="1" x14ac:dyDescent="0.4">
      <c r="B5" s="11"/>
      <c r="C5" s="6"/>
      <c r="D5" s="6"/>
      <c r="E5" s="41"/>
      <c r="F5" s="61"/>
      <c r="G5" s="44"/>
    </row>
    <row r="6" spans="1:7" ht="56" customHeight="1" thickBot="1" x14ac:dyDescent="0.4">
      <c r="B6" s="9" t="s">
        <v>1</v>
      </c>
      <c r="C6" s="12" t="s">
        <v>7</v>
      </c>
      <c r="D6" s="19"/>
      <c r="E6" s="41"/>
      <c r="F6" s="61"/>
      <c r="G6" s="43"/>
    </row>
    <row r="7" spans="1:7" ht="16" thickBot="1" x14ac:dyDescent="0.4">
      <c r="B7" s="11"/>
      <c r="C7" s="6"/>
      <c r="D7" s="6"/>
      <c r="E7" s="41"/>
      <c r="F7" s="61"/>
      <c r="G7" s="43"/>
    </row>
    <row r="8" spans="1:7" ht="18" thickBot="1" x14ac:dyDescent="0.4">
      <c r="B8" s="9" t="s">
        <v>2</v>
      </c>
      <c r="C8" s="36"/>
      <c r="D8" s="15"/>
      <c r="E8" s="41"/>
      <c r="F8" s="61"/>
      <c r="G8" s="43"/>
    </row>
    <row r="9" spans="1:7" ht="16" thickBot="1" x14ac:dyDescent="0.4">
      <c r="B9" s="13"/>
      <c r="C9" s="14"/>
      <c r="D9" s="14"/>
      <c r="E9" s="41"/>
      <c r="F9" s="61"/>
      <c r="G9" s="43"/>
    </row>
    <row r="10" spans="1:7" ht="18" thickBot="1" x14ac:dyDescent="0.4">
      <c r="B10" s="9" t="s">
        <v>5</v>
      </c>
      <c r="C10" s="36"/>
      <c r="D10" s="15"/>
      <c r="E10" s="41"/>
      <c r="F10" s="61"/>
      <c r="G10" s="43"/>
    </row>
    <row r="11" spans="1:7" ht="16" thickBot="1" x14ac:dyDescent="0.4">
      <c r="B11" s="13"/>
      <c r="C11" s="14"/>
      <c r="D11" s="14"/>
      <c r="E11" s="41"/>
      <c r="F11" s="45"/>
      <c r="G11" s="43"/>
    </row>
    <row r="12" spans="1:7" ht="18" thickBot="1" x14ac:dyDescent="0.4">
      <c r="B12" s="9" t="s">
        <v>3</v>
      </c>
      <c r="C12" s="37"/>
      <c r="D12" s="16"/>
      <c r="E12" s="41"/>
      <c r="F12" s="46"/>
      <c r="G12" s="43"/>
    </row>
    <row r="13" spans="1:7" ht="15" thickBot="1" x14ac:dyDescent="0.4">
      <c r="B13" s="5"/>
      <c r="C13" s="5"/>
      <c r="D13" s="5"/>
      <c r="E13" s="41"/>
      <c r="F13" s="46"/>
      <c r="G13" s="43"/>
    </row>
    <row r="14" spans="1:7" ht="87" customHeight="1" thickBot="1" x14ac:dyDescent="0.4">
      <c r="B14" s="13" t="s">
        <v>6</v>
      </c>
      <c r="C14" s="38"/>
      <c r="D14" s="17"/>
      <c r="E14" s="47"/>
      <c r="F14" s="48"/>
      <c r="G14" s="49"/>
    </row>
    <row r="15" spans="1:7" x14ac:dyDescent="0.35">
      <c r="B15" s="1"/>
      <c r="C15" s="1"/>
      <c r="E15" s="1"/>
      <c r="F15" s="1"/>
    </row>
    <row r="16" spans="1:7" x14ac:dyDescent="0.35">
      <c r="B16" s="1"/>
      <c r="C16" s="1"/>
      <c r="E16" s="1"/>
      <c r="F16" s="1"/>
    </row>
  </sheetData>
  <mergeCells count="2">
    <mergeCell ref="B2:C2"/>
    <mergeCell ref="F2:F10"/>
  </mergeCells>
  <pageMargins left="0.7" right="0.7" top="0.75" bottom="0.75"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2:K11"/>
  <sheetViews>
    <sheetView showGridLines="0" rightToLeft="1" tabSelected="1" zoomScale="90" zoomScaleNormal="90" workbookViewId="0"/>
  </sheetViews>
  <sheetFormatPr defaultColWidth="8.7265625" defaultRowHeight="15.5" x14ac:dyDescent="0.35"/>
  <cols>
    <col min="1" max="1" width="5.7265625" style="21" customWidth="1"/>
    <col min="2" max="2" width="14.7265625" style="21" customWidth="1"/>
    <col min="3" max="3" width="52.7265625" style="21" customWidth="1"/>
    <col min="4" max="5" width="25.7265625" style="21" customWidth="1"/>
    <col min="6" max="10" width="6.1796875" style="21" bestFit="1" customWidth="1"/>
    <col min="11" max="11" width="25.7265625" style="21" customWidth="1"/>
    <col min="12" max="16384" width="8.7265625" style="21"/>
  </cols>
  <sheetData>
    <row r="2" spans="2:11" ht="18" customHeight="1" x14ac:dyDescent="0.35">
      <c r="B2" s="64" t="s">
        <v>8</v>
      </c>
      <c r="C2" s="64" t="s">
        <v>9</v>
      </c>
      <c r="D2" s="62" t="s">
        <v>25</v>
      </c>
      <c r="E2" s="62" t="s">
        <v>14</v>
      </c>
      <c r="F2" s="64" t="s">
        <v>10</v>
      </c>
      <c r="G2" s="64"/>
      <c r="H2" s="64"/>
      <c r="I2" s="64"/>
      <c r="J2" s="64"/>
      <c r="K2" s="62" t="s">
        <v>26</v>
      </c>
    </row>
    <row r="3" spans="2:11" ht="26.4" customHeight="1" x14ac:dyDescent="0.35">
      <c r="B3" s="62"/>
      <c r="C3" s="62"/>
      <c r="D3" s="63"/>
      <c r="E3" s="63"/>
      <c r="F3" s="22">
        <v>2023</v>
      </c>
      <c r="G3" s="22">
        <v>2024</v>
      </c>
      <c r="H3" s="22">
        <v>2025</v>
      </c>
      <c r="I3" s="22">
        <v>2026</v>
      </c>
      <c r="J3" s="22">
        <v>2027</v>
      </c>
      <c r="K3" s="63"/>
    </row>
    <row r="4" spans="2:11" s="23" customFormat="1" ht="35" customHeight="1" x14ac:dyDescent="0.35">
      <c r="B4" s="24" t="s">
        <v>11</v>
      </c>
      <c r="C4" s="24" t="s">
        <v>60</v>
      </c>
      <c r="D4" s="50">
        <v>0</v>
      </c>
      <c r="E4" s="51">
        <v>0</v>
      </c>
      <c r="F4" s="25">
        <v>0</v>
      </c>
      <c r="G4" s="25">
        <v>0</v>
      </c>
      <c r="H4" s="25">
        <v>0</v>
      </c>
      <c r="I4" s="25">
        <v>0</v>
      </c>
      <c r="J4" s="25">
        <v>0</v>
      </c>
      <c r="K4" s="26">
        <f>(1-E4)*D4*(F4+G4+H4+I4+J4)</f>
        <v>0</v>
      </c>
    </row>
    <row r="5" spans="2:11" s="23" customFormat="1" ht="35" customHeight="1" x14ac:dyDescent="0.35">
      <c r="B5" s="24" t="s">
        <v>12</v>
      </c>
      <c r="C5" s="24" t="s">
        <v>61</v>
      </c>
      <c r="D5" s="50">
        <v>0</v>
      </c>
      <c r="E5" s="51">
        <v>0</v>
      </c>
      <c r="F5" s="25">
        <v>0</v>
      </c>
      <c r="G5" s="25">
        <v>0</v>
      </c>
      <c r="H5" s="25">
        <v>0</v>
      </c>
      <c r="I5" s="25">
        <v>0</v>
      </c>
      <c r="J5" s="25">
        <v>0</v>
      </c>
      <c r="K5" s="26">
        <f t="shared" ref="K5:K10" si="0">(1-E5)*D5*(F5+G5+H5+I5+J5)</f>
        <v>0</v>
      </c>
    </row>
    <row r="6" spans="2:11" s="23" customFormat="1" ht="35" customHeight="1" x14ac:dyDescent="0.35">
      <c r="B6" s="24" t="s">
        <v>20</v>
      </c>
      <c r="C6" s="24" t="s">
        <v>63</v>
      </c>
      <c r="D6" s="50">
        <v>0</v>
      </c>
      <c r="E6" s="51">
        <v>0</v>
      </c>
      <c r="F6" s="25">
        <v>2</v>
      </c>
      <c r="G6" s="25">
        <v>3</v>
      </c>
      <c r="H6" s="25">
        <v>3</v>
      </c>
      <c r="I6" s="25">
        <v>4</v>
      </c>
      <c r="J6" s="25">
        <v>4</v>
      </c>
      <c r="K6" s="26">
        <f t="shared" si="0"/>
        <v>0</v>
      </c>
    </row>
    <row r="7" spans="2:11" s="23" customFormat="1" ht="35" customHeight="1" x14ac:dyDescent="0.35">
      <c r="B7" s="24" t="s">
        <v>21</v>
      </c>
      <c r="C7" s="24" t="s">
        <v>62</v>
      </c>
      <c r="D7" s="50">
        <v>0</v>
      </c>
      <c r="E7" s="51">
        <v>0</v>
      </c>
      <c r="F7" s="25">
        <v>6</v>
      </c>
      <c r="G7" s="25">
        <v>7</v>
      </c>
      <c r="H7" s="25">
        <v>9</v>
      </c>
      <c r="I7" s="25">
        <v>10</v>
      </c>
      <c r="J7" s="25">
        <v>12</v>
      </c>
      <c r="K7" s="26">
        <f t="shared" si="0"/>
        <v>0</v>
      </c>
    </row>
    <row r="8" spans="2:11" s="23" customFormat="1" ht="35" customHeight="1" x14ac:dyDescent="0.35">
      <c r="B8" s="24" t="s">
        <v>22</v>
      </c>
      <c r="C8" s="24" t="s">
        <v>23</v>
      </c>
      <c r="D8" s="50">
        <v>0</v>
      </c>
      <c r="E8" s="51">
        <v>0</v>
      </c>
      <c r="F8" s="25">
        <v>1</v>
      </c>
      <c r="G8" s="25">
        <v>1</v>
      </c>
      <c r="H8" s="25">
        <v>1</v>
      </c>
      <c r="I8" s="25">
        <v>1</v>
      </c>
      <c r="J8" s="25">
        <v>1</v>
      </c>
      <c r="K8" s="26">
        <f t="shared" si="0"/>
        <v>0</v>
      </c>
    </row>
    <row r="9" spans="2:11" s="23" customFormat="1" ht="35" customHeight="1" x14ac:dyDescent="0.35">
      <c r="B9" s="24" t="s">
        <v>13</v>
      </c>
      <c r="C9" s="24" t="s">
        <v>27</v>
      </c>
      <c r="D9" s="50">
        <v>0</v>
      </c>
      <c r="E9" s="51">
        <v>0</v>
      </c>
      <c r="F9" s="25">
        <v>1</v>
      </c>
      <c r="G9" s="25">
        <v>1</v>
      </c>
      <c r="H9" s="25">
        <v>1</v>
      </c>
      <c r="I9" s="25">
        <v>1</v>
      </c>
      <c r="J9" s="25">
        <v>1</v>
      </c>
      <c r="K9" s="26">
        <f t="shared" si="0"/>
        <v>0</v>
      </c>
    </row>
    <row r="10" spans="2:11" s="23" customFormat="1" ht="35" customHeight="1" x14ac:dyDescent="0.35">
      <c r="B10" s="24" t="s">
        <v>24</v>
      </c>
      <c r="C10" s="24" t="s">
        <v>28</v>
      </c>
      <c r="D10" s="50">
        <v>0</v>
      </c>
      <c r="E10" s="51">
        <v>0</v>
      </c>
      <c r="F10" s="25">
        <v>1</v>
      </c>
      <c r="G10" s="25">
        <v>1</v>
      </c>
      <c r="H10" s="25">
        <v>1</v>
      </c>
      <c r="I10" s="25">
        <v>1</v>
      </c>
      <c r="J10" s="25">
        <v>1</v>
      </c>
      <c r="K10" s="26">
        <f t="shared" si="0"/>
        <v>0</v>
      </c>
    </row>
    <row r="11" spans="2:11" ht="40.25" customHeight="1" x14ac:dyDescent="0.35">
      <c r="J11" s="31" t="s">
        <v>35</v>
      </c>
      <c r="K11" s="30">
        <f>SUM(K4:K10)</f>
        <v>0</v>
      </c>
    </row>
  </sheetData>
  <sheetProtection sheet="1" objects="1" scenarios="1"/>
  <mergeCells count="6">
    <mergeCell ref="K2:K3"/>
    <mergeCell ref="B2:B3"/>
    <mergeCell ref="C2:C3"/>
    <mergeCell ref="F2:J2"/>
    <mergeCell ref="D2:D3"/>
    <mergeCell ref="E2:E3"/>
  </mergeCells>
  <pageMargins left="0.7" right="0.7" top="0.75" bottom="0.75" header="0.3" footer="0.3"/>
  <pageSetup paperSize="9"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2:K7"/>
  <sheetViews>
    <sheetView showGridLines="0" rightToLeft="1" zoomScale="90" zoomScaleNormal="90" workbookViewId="0"/>
  </sheetViews>
  <sheetFormatPr defaultColWidth="8.7265625" defaultRowHeight="15.5" x14ac:dyDescent="0.35"/>
  <cols>
    <col min="1" max="1" width="5.7265625" style="21" customWidth="1"/>
    <col min="2" max="2" width="14.7265625" style="21" customWidth="1"/>
    <col min="3" max="3" width="52.7265625" style="21" customWidth="1"/>
    <col min="4" max="5" width="25.7265625" style="21" customWidth="1"/>
    <col min="6" max="10" width="5.7265625" style="21" customWidth="1"/>
    <col min="11" max="11" width="25.7265625" style="21" customWidth="1"/>
    <col min="12" max="16384" width="8.7265625" style="21"/>
  </cols>
  <sheetData>
    <row r="2" spans="2:11" ht="18" customHeight="1" x14ac:dyDescent="0.35">
      <c r="B2" s="64" t="s">
        <v>8</v>
      </c>
      <c r="C2" s="64" t="s">
        <v>9</v>
      </c>
      <c r="D2" s="62" t="s">
        <v>25</v>
      </c>
      <c r="E2" s="62" t="s">
        <v>14</v>
      </c>
      <c r="F2" s="64" t="s">
        <v>15</v>
      </c>
      <c r="G2" s="64"/>
      <c r="H2" s="64"/>
      <c r="I2" s="64"/>
      <c r="J2" s="64"/>
      <c r="K2" s="62" t="s">
        <v>26</v>
      </c>
    </row>
    <row r="3" spans="2:11" ht="26.4" customHeight="1" x14ac:dyDescent="0.35">
      <c r="B3" s="62"/>
      <c r="C3" s="62"/>
      <c r="D3" s="63"/>
      <c r="E3" s="63"/>
      <c r="F3" s="22">
        <v>2023</v>
      </c>
      <c r="G3" s="22">
        <v>2024</v>
      </c>
      <c r="H3" s="22">
        <v>2025</v>
      </c>
      <c r="I3" s="22">
        <v>2026</v>
      </c>
      <c r="J3" s="22">
        <v>2027</v>
      </c>
      <c r="K3" s="63"/>
    </row>
    <row r="4" spans="2:11" s="23" customFormat="1" ht="35" customHeight="1" x14ac:dyDescent="0.35">
      <c r="B4" s="24" t="s">
        <v>16</v>
      </c>
      <c r="C4" s="24" t="s">
        <v>29</v>
      </c>
      <c r="D4" s="50">
        <v>0</v>
      </c>
      <c r="E4" s="51">
        <v>0</v>
      </c>
      <c r="F4" s="27">
        <v>25</v>
      </c>
      <c r="G4" s="27">
        <v>25</v>
      </c>
      <c r="H4" s="27">
        <v>25</v>
      </c>
      <c r="I4" s="27">
        <v>25</v>
      </c>
      <c r="J4" s="27">
        <v>25</v>
      </c>
      <c r="K4" s="26">
        <f>(1-E4)*D4*(F4+G4+H4+I4+J4)</f>
        <v>0</v>
      </c>
    </row>
    <row r="5" spans="2:11" s="23" customFormat="1" ht="35" customHeight="1" x14ac:dyDescent="0.35">
      <c r="B5" s="24" t="s">
        <v>17</v>
      </c>
      <c r="C5" s="24" t="s">
        <v>30</v>
      </c>
      <c r="D5" s="50">
        <v>0</v>
      </c>
      <c r="E5" s="51">
        <v>0</v>
      </c>
      <c r="F5" s="27">
        <v>60</v>
      </c>
      <c r="G5" s="27">
        <v>60</v>
      </c>
      <c r="H5" s="27">
        <v>60</v>
      </c>
      <c r="I5" s="27">
        <v>60</v>
      </c>
      <c r="J5" s="27">
        <v>60</v>
      </c>
      <c r="K5" s="26">
        <f t="shared" ref="K5:K6" si="0">(1-E5)*D5*(F5+G5+H5+I5+J5)</f>
        <v>0</v>
      </c>
    </row>
    <row r="6" spans="2:11" s="23" customFormat="1" ht="35" customHeight="1" x14ac:dyDescent="0.35">
      <c r="B6" s="24" t="s">
        <v>18</v>
      </c>
      <c r="C6" s="24" t="s">
        <v>31</v>
      </c>
      <c r="D6" s="50">
        <v>0</v>
      </c>
      <c r="E6" s="51">
        <v>0</v>
      </c>
      <c r="F6" s="27">
        <v>20</v>
      </c>
      <c r="G6" s="27">
        <v>20</v>
      </c>
      <c r="H6" s="27">
        <v>20</v>
      </c>
      <c r="I6" s="27">
        <v>20</v>
      </c>
      <c r="J6" s="27">
        <v>20</v>
      </c>
      <c r="K6" s="26">
        <f t="shared" si="0"/>
        <v>0</v>
      </c>
    </row>
    <row r="7" spans="2:11" ht="40.25" customHeight="1" x14ac:dyDescent="0.35">
      <c r="J7" s="31" t="s">
        <v>35</v>
      </c>
      <c r="K7" s="30">
        <f>SUM(K4:K6)</f>
        <v>0</v>
      </c>
    </row>
  </sheetData>
  <sheetProtection sheet="1" objects="1" scenarios="1"/>
  <mergeCells count="6">
    <mergeCell ref="K2:K3"/>
    <mergeCell ref="B2:B3"/>
    <mergeCell ref="C2:C3"/>
    <mergeCell ref="F2:J2"/>
    <mergeCell ref="D2:D3"/>
    <mergeCell ref="E2:E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2:L10"/>
  <sheetViews>
    <sheetView showGridLines="0" rightToLeft="1" zoomScale="90" zoomScaleNormal="90" workbookViewId="0"/>
  </sheetViews>
  <sheetFormatPr defaultRowHeight="18.5" x14ac:dyDescent="0.45"/>
  <cols>
    <col min="1" max="1" width="5.7265625" customWidth="1"/>
    <col min="2" max="2" width="52.7265625" customWidth="1"/>
    <col min="3" max="4" width="25.7265625" customWidth="1"/>
    <col min="5" max="9" width="5.7265625" customWidth="1"/>
    <col min="10" max="10" width="25.7265625" style="20" customWidth="1"/>
    <col min="12" max="12" width="16.81640625" customWidth="1"/>
  </cols>
  <sheetData>
    <row r="2" spans="2:12" ht="18" customHeight="1" x14ac:dyDescent="0.35">
      <c r="B2" s="62" t="s">
        <v>19</v>
      </c>
      <c r="C2" s="62" t="s">
        <v>52</v>
      </c>
      <c r="D2" s="62" t="s">
        <v>54</v>
      </c>
      <c r="E2" s="74" t="s">
        <v>15</v>
      </c>
      <c r="F2" s="75"/>
      <c r="G2" s="75"/>
      <c r="H2" s="75"/>
      <c r="I2" s="76"/>
      <c r="J2" s="62" t="s">
        <v>53</v>
      </c>
      <c r="L2" s="62" t="s">
        <v>56</v>
      </c>
    </row>
    <row r="3" spans="2:12" ht="26" customHeight="1" x14ac:dyDescent="0.35">
      <c r="B3" s="63"/>
      <c r="C3" s="63"/>
      <c r="D3" s="77"/>
      <c r="E3" s="22">
        <v>2023</v>
      </c>
      <c r="F3" s="22">
        <v>2024</v>
      </c>
      <c r="G3" s="22">
        <v>2025</v>
      </c>
      <c r="H3" s="22">
        <v>2026</v>
      </c>
      <c r="I3" s="22">
        <v>2027</v>
      </c>
      <c r="J3" s="63"/>
      <c r="L3" s="63"/>
    </row>
    <row r="4" spans="2:12" s="23" customFormat="1" ht="35" customHeight="1" x14ac:dyDescent="0.35">
      <c r="B4" s="28" t="s">
        <v>32</v>
      </c>
      <c r="C4" s="35">
        <v>352</v>
      </c>
      <c r="D4" s="55">
        <v>0.15</v>
      </c>
      <c r="E4" s="27">
        <v>65</v>
      </c>
      <c r="F4" s="27">
        <v>65</v>
      </c>
      <c r="G4" s="27">
        <v>65</v>
      </c>
      <c r="H4" s="27">
        <v>65</v>
      </c>
      <c r="I4" s="27">
        <v>65</v>
      </c>
      <c r="J4" s="52">
        <f>((1-D4)*C4*(E4+F4+G4+H4+I4))/$L$4</f>
        <v>28267.441860465118</v>
      </c>
      <c r="L4" s="53">
        <v>3.44</v>
      </c>
    </row>
    <row r="5" spans="2:12" ht="40.25" customHeight="1" x14ac:dyDescent="0.35">
      <c r="I5" s="31" t="s">
        <v>35</v>
      </c>
      <c r="J5" s="54">
        <f>SUM(J4)</f>
        <v>28267.441860465118</v>
      </c>
    </row>
    <row r="7" spans="2:12" ht="19" thickBot="1" x14ac:dyDescent="0.5"/>
    <row r="8" spans="2:12" ht="17.399999999999999" customHeight="1" x14ac:dyDescent="0.35">
      <c r="B8" s="65" t="s">
        <v>57</v>
      </c>
      <c r="C8" s="66"/>
      <c r="D8" s="66"/>
      <c r="E8" s="66"/>
      <c r="F8" s="66"/>
      <c r="G8" s="66"/>
      <c r="H8" s="66"/>
      <c r="I8" s="66"/>
      <c r="J8" s="66"/>
      <c r="K8" s="66"/>
      <c r="L8" s="67"/>
    </row>
    <row r="9" spans="2:12" ht="17.399999999999999" customHeight="1" x14ac:dyDescent="0.35">
      <c r="B9" s="68"/>
      <c r="C9" s="69"/>
      <c r="D9" s="69"/>
      <c r="E9" s="69"/>
      <c r="F9" s="69"/>
      <c r="G9" s="69"/>
      <c r="H9" s="69"/>
      <c r="I9" s="69"/>
      <c r="J9" s="69"/>
      <c r="K9" s="69"/>
      <c r="L9" s="70"/>
    </row>
    <row r="10" spans="2:12" ht="17.399999999999999" customHeight="1" thickBot="1" x14ac:dyDescent="0.4">
      <c r="B10" s="71"/>
      <c r="C10" s="72"/>
      <c r="D10" s="72"/>
      <c r="E10" s="72"/>
      <c r="F10" s="72"/>
      <c r="G10" s="72"/>
      <c r="H10" s="72"/>
      <c r="I10" s="72"/>
      <c r="J10" s="72"/>
      <c r="K10" s="72"/>
      <c r="L10" s="73"/>
    </row>
  </sheetData>
  <sheetProtection sheet="1" objects="1" scenarios="1"/>
  <mergeCells count="7">
    <mergeCell ref="B8:L10"/>
    <mergeCell ref="L2:L3"/>
    <mergeCell ref="B2:B3"/>
    <mergeCell ref="E2:I2"/>
    <mergeCell ref="C2:C3"/>
    <mergeCell ref="J2:J3"/>
    <mergeCell ref="D2:D3"/>
  </mergeCells>
  <dataValidations count="1">
    <dataValidation type="decimal" operator="greaterThanOrEqual" allowBlank="1" showInputMessage="1" showErrorMessage="1" error="אחוז הנחה אינו תואם את הנדרש" prompt="יש להזין אחוז הנחה שלא יפחת מ-15%" sqref="D4">
      <formula1>0.15</formula1>
    </dataValidation>
  </dataValidations>
  <pageMargins left="0.7" right="0.7" top="0.75" bottom="0.75" header="0.3" footer="0.3"/>
  <pageSetup paperSize="9"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2:K8"/>
  <sheetViews>
    <sheetView showGridLines="0" rightToLeft="1" zoomScale="90" zoomScaleNormal="90" workbookViewId="0"/>
  </sheetViews>
  <sheetFormatPr defaultRowHeight="15.5" x14ac:dyDescent="0.35"/>
  <cols>
    <col min="1" max="1" width="5.7265625" customWidth="1"/>
    <col min="2" max="2" width="14.7265625" style="21" customWidth="1"/>
    <col min="3" max="3" width="52.7265625" style="21" customWidth="1"/>
    <col min="4" max="5" width="25.7265625" style="21" customWidth="1"/>
    <col min="6" max="10" width="5.7265625" style="21" customWidth="1"/>
    <col min="11" max="11" width="25.7265625" style="21" customWidth="1"/>
  </cols>
  <sheetData>
    <row r="2" spans="2:11" ht="18" customHeight="1" x14ac:dyDescent="0.35">
      <c r="B2" s="64" t="s">
        <v>8</v>
      </c>
      <c r="C2" s="64" t="s">
        <v>9</v>
      </c>
      <c r="D2" s="62" t="s">
        <v>25</v>
      </c>
      <c r="E2" s="62" t="s">
        <v>14</v>
      </c>
      <c r="F2" s="64" t="s">
        <v>10</v>
      </c>
      <c r="G2" s="64"/>
      <c r="H2" s="64"/>
      <c r="I2" s="64"/>
      <c r="J2" s="64"/>
      <c r="K2" s="62" t="s">
        <v>26</v>
      </c>
    </row>
    <row r="3" spans="2:11" ht="26" customHeight="1" x14ac:dyDescent="0.35">
      <c r="B3" s="62"/>
      <c r="C3" s="62"/>
      <c r="D3" s="63"/>
      <c r="E3" s="63"/>
      <c r="F3" s="22">
        <v>2023</v>
      </c>
      <c r="G3" s="22">
        <v>2024</v>
      </c>
      <c r="H3" s="22">
        <v>2025</v>
      </c>
      <c r="I3" s="22">
        <v>2026</v>
      </c>
      <c r="J3" s="22">
        <v>2027</v>
      </c>
      <c r="K3" s="63"/>
    </row>
    <row r="4" spans="2:11" ht="40.25" customHeight="1" x14ac:dyDescent="0.35">
      <c r="B4" s="29" t="s">
        <v>47</v>
      </c>
      <c r="C4" s="24" t="s">
        <v>48</v>
      </c>
      <c r="D4" s="50">
        <v>0</v>
      </c>
      <c r="E4" s="51">
        <v>0</v>
      </c>
      <c r="F4" s="27">
        <v>1</v>
      </c>
      <c r="G4" s="27">
        <v>1</v>
      </c>
      <c r="H4" s="27">
        <v>1</v>
      </c>
      <c r="I4" s="27">
        <v>1</v>
      </c>
      <c r="J4" s="27">
        <v>1</v>
      </c>
      <c r="K4" s="26">
        <f>(1-E4)*D4*(F4+G4+H4+I4+J4)</f>
        <v>0</v>
      </c>
    </row>
    <row r="5" spans="2:11" s="21" customFormat="1" ht="40.25" customHeight="1" x14ac:dyDescent="0.35">
      <c r="J5" s="31" t="s">
        <v>35</v>
      </c>
      <c r="K5" s="30">
        <f>SUM(K4)</f>
        <v>0</v>
      </c>
    </row>
    <row r="8" spans="2:11" x14ac:dyDescent="0.35">
      <c r="C8" s="21" t="s">
        <v>33</v>
      </c>
    </row>
  </sheetData>
  <sheetProtection sheet="1" objects="1" scenarios="1"/>
  <mergeCells count="6">
    <mergeCell ref="K2:K3"/>
    <mergeCell ref="B2:B3"/>
    <mergeCell ref="C2:C3"/>
    <mergeCell ref="D2:D3"/>
    <mergeCell ref="E2:E3"/>
    <mergeCell ref="F2:J2"/>
  </mergeCells>
  <pageMargins left="0.7" right="0.7" top="0.75" bottom="0.75" header="0.3" footer="0.3"/>
  <pageSetup paperSize="9"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2:K8"/>
  <sheetViews>
    <sheetView showGridLines="0" rightToLeft="1" zoomScale="90" zoomScaleNormal="90" workbookViewId="0"/>
  </sheetViews>
  <sheetFormatPr defaultColWidth="8.7265625" defaultRowHeight="15.5" x14ac:dyDescent="0.35"/>
  <cols>
    <col min="1" max="1" width="5.7265625" style="21" customWidth="1"/>
    <col min="2" max="2" width="14.7265625" style="21" customWidth="1"/>
    <col min="3" max="3" width="52.7265625" style="21" customWidth="1"/>
    <col min="4" max="5" width="25.7265625" style="21" customWidth="1"/>
    <col min="6" max="10" width="10.90625" style="21" bestFit="1" customWidth="1"/>
    <col min="11" max="11" width="25.7265625" style="21" customWidth="1"/>
    <col min="12" max="16384" width="8.7265625" style="21"/>
  </cols>
  <sheetData>
    <row r="2" spans="2:11" ht="18" customHeight="1" x14ac:dyDescent="0.35">
      <c r="B2" s="64" t="s">
        <v>8</v>
      </c>
      <c r="C2" s="64" t="s">
        <v>9</v>
      </c>
      <c r="D2" s="62" t="s">
        <v>42</v>
      </c>
      <c r="E2" s="62" t="s">
        <v>14</v>
      </c>
      <c r="F2" s="64" t="s">
        <v>41</v>
      </c>
      <c r="G2" s="64"/>
      <c r="H2" s="64"/>
      <c r="I2" s="64"/>
      <c r="J2" s="64"/>
      <c r="K2" s="62" t="s">
        <v>26</v>
      </c>
    </row>
    <row r="3" spans="2:11" ht="26.4" customHeight="1" x14ac:dyDescent="0.35">
      <c r="B3" s="62"/>
      <c r="C3" s="62"/>
      <c r="D3" s="63"/>
      <c r="E3" s="63"/>
      <c r="F3" s="22">
        <v>2023</v>
      </c>
      <c r="G3" s="22">
        <v>2024</v>
      </c>
      <c r="H3" s="22">
        <v>2025</v>
      </c>
      <c r="I3" s="22">
        <v>2026</v>
      </c>
      <c r="J3" s="22">
        <v>2027</v>
      </c>
      <c r="K3" s="63"/>
    </row>
    <row r="4" spans="2:11" s="23" customFormat="1" ht="35" customHeight="1" x14ac:dyDescent="0.35">
      <c r="B4" s="33" t="s">
        <v>40</v>
      </c>
      <c r="C4" s="56" t="s">
        <v>43</v>
      </c>
      <c r="D4" s="34">
        <v>2500</v>
      </c>
      <c r="E4" s="51">
        <v>0</v>
      </c>
      <c r="F4" s="26">
        <f>(1-$E4)*$D4</f>
        <v>2500</v>
      </c>
      <c r="G4" s="26">
        <f t="shared" ref="G4:J7" si="0">(1-$E4)*$D4</f>
        <v>2500</v>
      </c>
      <c r="H4" s="26">
        <f t="shared" si="0"/>
        <v>2500</v>
      </c>
      <c r="I4" s="26">
        <f t="shared" si="0"/>
        <v>2500</v>
      </c>
      <c r="J4" s="26">
        <f t="shared" si="0"/>
        <v>2500</v>
      </c>
      <c r="K4" s="26">
        <f>SUM(F4:J4)</f>
        <v>12500</v>
      </c>
    </row>
    <row r="5" spans="2:11" s="23" customFormat="1" ht="35" customHeight="1" x14ac:dyDescent="0.35">
      <c r="B5" s="33" t="s">
        <v>44</v>
      </c>
      <c r="C5" s="56" t="s">
        <v>43</v>
      </c>
      <c r="D5" s="34">
        <v>4000</v>
      </c>
      <c r="E5" s="51">
        <v>0</v>
      </c>
      <c r="F5" s="26">
        <f>(1-$E5)*$D5</f>
        <v>4000</v>
      </c>
      <c r="G5" s="26">
        <f t="shared" si="0"/>
        <v>4000</v>
      </c>
      <c r="H5" s="26">
        <f t="shared" si="0"/>
        <v>4000</v>
      </c>
      <c r="I5" s="26">
        <f t="shared" si="0"/>
        <v>4000</v>
      </c>
      <c r="J5" s="26">
        <f t="shared" si="0"/>
        <v>4000</v>
      </c>
      <c r="K5" s="26">
        <f t="shared" ref="K5:K7" si="1">SUM(F5:J5)</f>
        <v>20000</v>
      </c>
    </row>
    <row r="6" spans="2:11" s="23" customFormat="1" ht="35" customHeight="1" x14ac:dyDescent="0.35">
      <c r="B6" s="33" t="s">
        <v>45</v>
      </c>
      <c r="C6" s="57" t="s">
        <v>49</v>
      </c>
      <c r="D6" s="34">
        <v>4000</v>
      </c>
      <c r="E6" s="51">
        <v>0</v>
      </c>
      <c r="F6" s="26">
        <f t="shared" ref="F6:F7" si="2">(1-$E6)*$D6</f>
        <v>4000</v>
      </c>
      <c r="G6" s="26">
        <f t="shared" si="0"/>
        <v>4000</v>
      </c>
      <c r="H6" s="26">
        <f t="shared" si="0"/>
        <v>4000</v>
      </c>
      <c r="I6" s="26">
        <f t="shared" si="0"/>
        <v>4000</v>
      </c>
      <c r="J6" s="26">
        <f t="shared" si="0"/>
        <v>4000</v>
      </c>
      <c r="K6" s="26">
        <f t="shared" si="1"/>
        <v>20000</v>
      </c>
    </row>
    <row r="7" spans="2:11" s="23" customFormat="1" ht="35" customHeight="1" x14ac:dyDescent="0.35">
      <c r="B7" s="33" t="s">
        <v>46</v>
      </c>
      <c r="C7" s="56" t="s">
        <v>50</v>
      </c>
      <c r="D7" s="34">
        <v>15000</v>
      </c>
      <c r="E7" s="51">
        <v>0</v>
      </c>
      <c r="F7" s="26">
        <f t="shared" si="2"/>
        <v>15000</v>
      </c>
      <c r="G7" s="26">
        <f t="shared" si="0"/>
        <v>15000</v>
      </c>
      <c r="H7" s="26">
        <f t="shared" si="0"/>
        <v>15000</v>
      </c>
      <c r="I7" s="26">
        <f t="shared" si="0"/>
        <v>15000</v>
      </c>
      <c r="J7" s="26">
        <f t="shared" si="0"/>
        <v>15000</v>
      </c>
      <c r="K7" s="26">
        <f t="shared" si="1"/>
        <v>75000</v>
      </c>
    </row>
    <row r="8" spans="2:11" ht="40.25" customHeight="1" x14ac:dyDescent="0.35">
      <c r="J8" s="31" t="s">
        <v>35</v>
      </c>
      <c r="K8" s="30">
        <f>SUM(K4:K7)</f>
        <v>127500</v>
      </c>
    </row>
  </sheetData>
  <sheetProtection sheet="1" objects="1" scenarios="1"/>
  <mergeCells count="6">
    <mergeCell ref="K2:K3"/>
    <mergeCell ref="B2:B3"/>
    <mergeCell ref="C2:C3"/>
    <mergeCell ref="D2:D3"/>
    <mergeCell ref="E2:E3"/>
    <mergeCell ref="F2:J2"/>
  </mergeCells>
  <pageMargins left="0.7" right="0.7" top="0.75" bottom="0.75" header="0.3" footer="0.3"/>
  <pageSetup paperSize="9" orientation="portrait" horizontalDpi="360" verticalDpi="36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B2:C12"/>
  <sheetViews>
    <sheetView showGridLines="0" rightToLeft="1" workbookViewId="0"/>
  </sheetViews>
  <sheetFormatPr defaultRowHeight="14.5" x14ac:dyDescent="0.35"/>
  <cols>
    <col min="1" max="1" width="5.7265625" customWidth="1"/>
    <col min="2" max="2" width="48.6328125" customWidth="1"/>
    <col min="3" max="3" width="29.36328125" customWidth="1"/>
  </cols>
  <sheetData>
    <row r="2" spans="2:3" ht="18" customHeight="1" x14ac:dyDescent="0.35">
      <c r="B2" s="64" t="s">
        <v>9</v>
      </c>
      <c r="C2" s="64" t="s">
        <v>25</v>
      </c>
    </row>
    <row r="3" spans="2:3" ht="26" customHeight="1" x14ac:dyDescent="0.35">
      <c r="B3" s="62"/>
      <c r="C3" s="62"/>
    </row>
    <row r="4" spans="2:3" ht="35" customHeight="1" x14ac:dyDescent="0.35">
      <c r="B4" s="28" t="s">
        <v>36</v>
      </c>
      <c r="C4" s="26">
        <f>'2.3 רישוי נדרש'!K11</f>
        <v>0</v>
      </c>
    </row>
    <row r="5" spans="2:3" ht="35" customHeight="1" x14ac:dyDescent="0.35">
      <c r="B5" s="28" t="s">
        <v>37</v>
      </c>
      <c r="C5" s="26">
        <f>'2.4 שירותי מומחה'!K7</f>
        <v>0</v>
      </c>
    </row>
    <row r="6" spans="2:3" ht="35" customHeight="1" x14ac:dyDescent="0.35">
      <c r="B6" s="28" t="s">
        <v>38</v>
      </c>
      <c r="C6" s="26">
        <f>'2.5 ייעוץ בנושאי System'!J5</f>
        <v>28267.441860465118</v>
      </c>
    </row>
    <row r="7" spans="2:3" ht="35" customHeight="1" x14ac:dyDescent="0.35">
      <c r="B7" s="28" t="s">
        <v>39</v>
      </c>
      <c r="C7" s="26">
        <f>'2.6 הדרכה'!K5</f>
        <v>0</v>
      </c>
    </row>
    <row r="8" spans="2:3" ht="35" customHeight="1" x14ac:dyDescent="0.35">
      <c r="B8" s="28" t="s">
        <v>51</v>
      </c>
      <c r="C8" s="26">
        <f>'2.7 מוצרים אחרים'!K8</f>
        <v>127500</v>
      </c>
    </row>
    <row r="9" spans="2:3" ht="40.25" customHeight="1" x14ac:dyDescent="0.35">
      <c r="B9" s="32" t="s">
        <v>34</v>
      </c>
      <c r="C9" s="30">
        <f>SUM(C4:C7)</f>
        <v>28267.441860465118</v>
      </c>
    </row>
    <row r="10" spans="2:3" ht="15" thickBot="1" x14ac:dyDescent="0.4"/>
    <row r="11" spans="2:3" ht="15" customHeight="1" x14ac:dyDescent="0.35">
      <c r="B11" s="78" t="s">
        <v>58</v>
      </c>
      <c r="C11" s="79"/>
    </row>
    <row r="12" spans="2:3" ht="15" thickBot="1" x14ac:dyDescent="0.4">
      <c r="B12" s="80"/>
      <c r="C12" s="81"/>
    </row>
  </sheetData>
  <sheetProtection sheet="1" objects="1" scenarios="1"/>
  <mergeCells count="3">
    <mergeCell ref="B2:B3"/>
    <mergeCell ref="C2:C3"/>
    <mergeCell ref="B11:C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שער</vt:lpstr>
      <vt:lpstr>2.3 רישוי נדרש</vt:lpstr>
      <vt:lpstr>2.4 שירותי מומחה</vt:lpstr>
      <vt:lpstr>2.5 ייעוץ בנושאי System</vt:lpstr>
      <vt:lpstr>2.6 הדרכה</vt:lpstr>
      <vt:lpstr>2.7 מוצרים אחרים</vt:lpstr>
      <vt:lpstr>ציון עלות לצורך השוואת הצעות</vt:lpstr>
      <vt:lpstr>שער!Print_Area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Ofer Sheveki</dc:creator>
  <cp:lastModifiedBy>Ofer Sheveki</cp:lastModifiedBy>
  <cp:lastPrinted>2021-06-15T16:10:07Z</cp:lastPrinted>
  <dcterms:created xsi:type="dcterms:W3CDTF">2020-05-05T10:18:26Z</dcterms:created>
  <dcterms:modified xsi:type="dcterms:W3CDTF">2022-09-01T10:08:16Z</dcterms:modified>
</cp:coreProperties>
</file>